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Planeación\Desktop\EJECUCION PRESUPUESTAL 2020\"/>
    </mc:Choice>
  </mc:AlternateContent>
  <xr:revisionPtr revIDLastSave="0" documentId="13_ncr:1_{4CAB6D82-5890-4036-AC33-BBBA6342D85C}" xr6:coauthVersionLast="36" xr6:coauthVersionMax="36" xr10:uidLastSave="{00000000-0000-0000-0000-000000000000}"/>
  <bookViews>
    <workbookView xWindow="0" yWindow="1200" windowWidth="20490" windowHeight="7350" xr2:uid="{00000000-000D-0000-FFFF-FFFF00000000}"/>
  </bookViews>
  <sheets>
    <sheet name="EJECUCION PRESUPUESTAL 2020" sheetId="2" r:id="rId1"/>
    <sheet name="EJECUCION FUNCIONAMIENTO 2020" sheetId="1" r:id="rId2"/>
    <sheet name="desa. FUNCIONAMIENTO 20" sheetId="5" r:id="rId3"/>
    <sheet name="EJECUCION INVERSION 2020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I4" i="5"/>
  <c r="I5" i="5"/>
  <c r="I6" i="5"/>
  <c r="I7" i="5"/>
  <c r="I3" i="5"/>
  <c r="E8" i="5"/>
  <c r="E4" i="5"/>
  <c r="E5" i="5"/>
  <c r="E6" i="5"/>
  <c r="E7" i="5"/>
  <c r="E3" i="5"/>
  <c r="C8" i="5"/>
  <c r="C4" i="5"/>
  <c r="F4" i="5" s="1"/>
  <c r="J4" i="5" s="1"/>
  <c r="C5" i="5"/>
  <c r="C6" i="5"/>
  <c r="C7" i="5"/>
  <c r="C3" i="5"/>
  <c r="F3" i="5" s="1"/>
  <c r="K3" i="5" s="1"/>
  <c r="H5" i="5"/>
  <c r="H8" i="5" s="1"/>
  <c r="D5" i="5"/>
  <c r="F7" i="5"/>
  <c r="K7" i="5" s="1"/>
  <c r="H6" i="5"/>
  <c r="D6" i="5"/>
  <c r="B6" i="5"/>
  <c r="B8" i="5" s="1"/>
  <c r="H4" i="5"/>
  <c r="I3" i="2"/>
  <c r="I2" i="2"/>
  <c r="H3" i="2"/>
  <c r="H2" i="2"/>
  <c r="F3" i="2"/>
  <c r="F2" i="2"/>
  <c r="D3" i="2"/>
  <c r="D2" i="2"/>
  <c r="B3" i="2"/>
  <c r="B2" i="2"/>
  <c r="G4" i="3"/>
  <c r="E3" i="3"/>
  <c r="E2" i="3"/>
  <c r="E5" i="1"/>
  <c r="E3" i="1"/>
  <c r="E4" i="1"/>
  <c r="E2" i="1"/>
  <c r="F6" i="5" l="1"/>
  <c r="J6" i="5" s="1"/>
  <c r="J3" i="5"/>
  <c r="J7" i="5"/>
  <c r="K4" i="5"/>
  <c r="D8" i="5"/>
  <c r="F5" i="5"/>
  <c r="J3" i="3"/>
  <c r="J2" i="3"/>
  <c r="I3" i="3"/>
  <c r="I2" i="3"/>
  <c r="F4" i="3"/>
  <c r="H4" i="3"/>
  <c r="D4" i="3"/>
  <c r="J3" i="1"/>
  <c r="J4" i="1"/>
  <c r="J2" i="1"/>
  <c r="I3" i="1"/>
  <c r="I4" i="1"/>
  <c r="I2" i="1"/>
  <c r="F5" i="1"/>
  <c r="G3" i="1"/>
  <c r="G4" i="1"/>
  <c r="G2" i="1"/>
  <c r="H5" i="1"/>
  <c r="J8" i="5" l="1"/>
  <c r="K6" i="5"/>
  <c r="F8" i="5"/>
  <c r="G6" i="5" s="1"/>
  <c r="K5" i="5"/>
  <c r="J5" i="5"/>
  <c r="E3" i="2"/>
  <c r="J4" i="3"/>
  <c r="F4" i="2"/>
  <c r="I5" i="1"/>
  <c r="J5" i="1"/>
  <c r="J2" i="2"/>
  <c r="G5" i="1"/>
  <c r="E2" i="2" s="1"/>
  <c r="I4" i="3"/>
  <c r="E4" i="3"/>
  <c r="D4" i="2" s="1"/>
  <c r="K8" i="5" l="1"/>
  <c r="G7" i="5"/>
  <c r="G4" i="5"/>
  <c r="G5" i="5"/>
  <c r="G3" i="5"/>
  <c r="J3" i="2"/>
  <c r="H4" i="2"/>
  <c r="J4" i="2" s="1"/>
  <c r="I4" i="2"/>
  <c r="G2" i="2"/>
  <c r="G3" i="2"/>
  <c r="G8" i="5" l="1"/>
  <c r="G4" i="2"/>
  <c r="D5" i="1" l="1"/>
  <c r="B4" i="2" l="1"/>
  <c r="C2" i="2" s="1"/>
  <c r="C3" i="2" l="1"/>
  <c r="C4" i="2" s="1"/>
  <c r="E4" i="2"/>
</calcChain>
</file>

<file path=xl/sharedStrings.xml><?xml version="1.0" encoding="utf-8"?>
<sst xmlns="http://schemas.openxmlformats.org/spreadsheetml/2006/main" count="63" uniqueCount="41">
  <si>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</si>
  <si>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</si>
  <si>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</si>
  <si>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</si>
  <si>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</si>
  <si>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</si>
  <si>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</si>
  <si>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</si>
  <si>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</si>
  <si>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</si>
  <si>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</si>
  <si>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</si>
  <si>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</si>
  <si>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</si>
  <si>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</si>
  <si>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</si>
  <si>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</si>
  <si>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Total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</si>
  <si>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</si>
  <si>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</si>
  <si>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</si>
  <si>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</si>
  <si>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</si>
  <si>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</si>
  <si>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</si>
  <si>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Presupuesto Ejecutado</t>
  </si>
  <si>
    <t>Gtos de Persona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</si>
  <si>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</si>
  <si>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</si>
  <si>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</si>
  <si>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</si>
  <si>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</si>
  <si>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Presupueto Nacion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</si>
  <si>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</si>
  <si>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</si>
  <si>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</si>
  <si>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</si>
  <si>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</si>
  <si>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</si>
  <si>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Cuota de Auditaje Contraloria</t>
  </si>
  <si>
    <t>Adquisicion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</si>
</sst>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6" fillId="0" borderId="7" xfId="2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44" fontId="6" fillId="0" borderId="7" xfId="2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5" fillId="0" borderId="7" xfId="1" applyNumberFormat="1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E1" sqref="E1:E1048576"/>
    </sheetView>
  </sheetViews>
  <sheetFormatPr baseColWidth="10" defaultRowHeight="15" x14ac:dyDescent="0.25"/>
  <cols>
    <col min="1" max="1" width="17.42578125" customWidth="1"/>
    <col min="2" max="2" width="17.5703125" customWidth="1"/>
    <col min="3" max="3" width="12.140625" hidden="1" customWidth="1"/>
    <col min="4" max="4" width="17.5703125" customWidth="1"/>
    <col min="5" max="5" width="12.140625" customWidth="1"/>
    <col min="6" max="6" width="17.5703125" customWidth="1"/>
    <col min="7" max="7" width="12" customWidth="1"/>
    <col min="8" max="9" width="17.5703125" customWidth="1"/>
    <col min="10" max="10" width="11.42578125" customWidth="1"/>
  </cols>
  <sheetData>
    <row r="1" spans="1:10" ht="27.75" customHeight="1" thickBot="1" x14ac:dyDescent="0.3">
      <c r="A1" s="10" t="s">
        <v>10</v>
      </c>
      <c r="B1" s="12" t="s">
        <v>18</v>
      </c>
      <c r="C1" s="19" t="s">
        <v>14</v>
      </c>
      <c r="D1" s="19" t="s">
        <v>20</v>
      </c>
      <c r="E1" s="19" t="s">
        <v>15</v>
      </c>
      <c r="F1" s="19" t="s">
        <v>19</v>
      </c>
      <c r="G1" s="12" t="s">
        <v>14</v>
      </c>
      <c r="H1" s="12" t="s">
        <v>17</v>
      </c>
      <c r="I1" s="12" t="s">
        <v>16</v>
      </c>
      <c r="J1" s="12" t="s">
        <v>3</v>
      </c>
    </row>
    <row r="2" spans="1:10" ht="15.75" thickBot="1" x14ac:dyDescent="0.3">
      <c r="A2" s="14" t="s">
        <v>11</v>
      </c>
      <c r="B2" s="6">
        <f>+'EJECUCION FUNCIONAMIENTO 2020'!D5</f>
        <v>7514661084</v>
      </c>
      <c r="C2" s="16">
        <f>+B2/$B$4</f>
        <v>0.60010574292163443</v>
      </c>
      <c r="D2" s="6">
        <f>+'EJECUCION FUNCIONAMIENTO 2020'!E5</f>
        <v>616101863</v>
      </c>
      <c r="E2" s="16">
        <f>+'EJECUCION FUNCIONAMIENTO 2020'!G5</f>
        <v>0.11778665998030469</v>
      </c>
      <c r="F2" s="6">
        <f>+'EJECUCION FUNCIONAMIENTO 2020'!F5</f>
        <v>8130762947</v>
      </c>
      <c r="G2" s="16">
        <f>+F2/$F$4</f>
        <v>0.53039852132839638</v>
      </c>
      <c r="H2" s="6">
        <f>+'EJECUCION FUNCIONAMIENTO 2020'!H5</f>
        <v>7287437279.0699997</v>
      </c>
      <c r="I2" s="6">
        <f>+F2-H2</f>
        <v>843325667.93000031</v>
      </c>
      <c r="J2" s="8">
        <f>+H2/F2</f>
        <v>0.89627963901700503</v>
      </c>
    </row>
    <row r="3" spans="1:10" ht="15.75" thickBot="1" x14ac:dyDescent="0.3">
      <c r="A3" s="14" t="s">
        <v>12</v>
      </c>
      <c r="B3" s="6">
        <f>+'EJECUCION INVERSION 2020'!D4</f>
        <v>5007567161</v>
      </c>
      <c r="C3" s="16">
        <f>+B3/$B$4</f>
        <v>0.39989425707836551</v>
      </c>
      <c r="D3" s="6">
        <f>+'EJECUCION INVERSION 2020'!E4</f>
        <v>2191205364</v>
      </c>
      <c r="E3" s="16">
        <f>+'EJECUCION INVERSION 2020'!G4</f>
        <v>0.43757882691331118</v>
      </c>
      <c r="F3" s="6">
        <f>+'EJECUCION INVERSION 2020'!F4</f>
        <v>7198772525</v>
      </c>
      <c r="G3" s="16">
        <f>+F3/$F$4</f>
        <v>0.46960147867160368</v>
      </c>
      <c r="H3" s="6">
        <f>+'EJECUCION INVERSION 2020'!H4</f>
        <v>7198772525</v>
      </c>
      <c r="I3" s="6">
        <f>+F3-H3</f>
        <v>0</v>
      </c>
      <c r="J3" s="8">
        <f>+H3/F3</f>
        <v>1</v>
      </c>
    </row>
    <row r="4" spans="1:10" ht="24" customHeight="1" thickBot="1" x14ac:dyDescent="0.3">
      <c r="A4" s="15" t="s">
        <v>13</v>
      </c>
      <c r="B4" s="7">
        <f>SUM(B2:B3)</f>
        <v>12522228245</v>
      </c>
      <c r="C4" s="8">
        <f>SUM(C2:C3)</f>
        <v>1</v>
      </c>
      <c r="D4" s="7">
        <f>SUM(D2:D3)</f>
        <v>2807307227</v>
      </c>
      <c r="E4" s="8">
        <f>+(F4-B4)/B4</f>
        <v>0.2241859174001983</v>
      </c>
      <c r="F4" s="7">
        <f t="shared" ref="F4:I4" si="0">SUM(F2:F3)</f>
        <v>15329535472</v>
      </c>
      <c r="G4" s="8">
        <f>SUM(G2:G3)</f>
        <v>1</v>
      </c>
      <c r="H4" s="7">
        <f t="shared" si="0"/>
        <v>14486209804.07</v>
      </c>
      <c r="I4" s="7">
        <f t="shared" si="0"/>
        <v>843325667.93000031</v>
      </c>
      <c r="J4" s="17">
        <f>+H4/F4</f>
        <v>0.94498687390297198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workbookViewId="0">
      <selection activeCell="H14" sqref="H14"/>
    </sheetView>
  </sheetViews>
  <sheetFormatPr baseColWidth="10" defaultRowHeight="15" x14ac:dyDescent="0.25"/>
  <cols>
    <col min="3" max="3" width="9.5703125" customWidth="1"/>
    <col min="4" max="5" width="16.42578125" customWidth="1"/>
    <col min="6" max="6" width="17" customWidth="1"/>
    <col min="7" max="7" width="11.28515625" customWidth="1"/>
    <col min="8" max="8" width="17.140625" customWidth="1"/>
    <col min="9" max="9" width="15.28515625" customWidth="1"/>
  </cols>
  <sheetData>
    <row r="1" spans="1:10" ht="23.25" thickBot="1" x14ac:dyDescent="0.3">
      <c r="A1" s="1" t="s">
        <v>0</v>
      </c>
      <c r="B1" s="2" t="s">
        <v>1</v>
      </c>
      <c r="C1" s="2" t="s">
        <v>2</v>
      </c>
      <c r="D1" s="3" t="s">
        <v>23</v>
      </c>
      <c r="E1" s="3" t="s">
        <v>24</v>
      </c>
      <c r="F1" s="2" t="s">
        <v>19</v>
      </c>
      <c r="G1" s="3" t="s">
        <v>27</v>
      </c>
      <c r="H1" s="3" t="s">
        <v>25</v>
      </c>
      <c r="I1" s="3" t="s">
        <v>16</v>
      </c>
      <c r="J1" s="3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5230659084</v>
      </c>
      <c r="E2" s="6">
        <f>+F2-D2</f>
        <v>616101863</v>
      </c>
      <c r="F2" s="6">
        <v>5846760947</v>
      </c>
      <c r="G2" s="16">
        <f>+(F2-D2)/D2</f>
        <v>0.11778665998030469</v>
      </c>
      <c r="H2" s="6">
        <v>5675148739.2200003</v>
      </c>
      <c r="I2" s="6">
        <f>+F2-H2</f>
        <v>171612207.77999973</v>
      </c>
      <c r="J2" s="8">
        <f>+H2/F2</f>
        <v>0.97064832830764958</v>
      </c>
    </row>
    <row r="3" spans="1:10" ht="15.75" thickBot="1" x14ac:dyDescent="0.3">
      <c r="A3" s="4" t="s">
        <v>4</v>
      </c>
      <c r="B3" s="5" t="s">
        <v>6</v>
      </c>
      <c r="C3" s="5">
        <v>11</v>
      </c>
      <c r="D3" s="6">
        <v>10197000</v>
      </c>
      <c r="E3" s="6">
        <f t="shared" ref="E3:E4" si="0">+F3-D3</f>
        <v>0</v>
      </c>
      <c r="F3" s="6">
        <v>10197000</v>
      </c>
      <c r="G3" s="16">
        <f>+(F3-D3)/D3</f>
        <v>0</v>
      </c>
      <c r="H3" s="6">
        <v>10197000</v>
      </c>
      <c r="I3" s="6">
        <f>+F3-H3</f>
        <v>0</v>
      </c>
      <c r="J3" s="8">
        <f>+H3/F3</f>
        <v>1</v>
      </c>
    </row>
    <row r="4" spans="1:10" ht="15.75" thickBot="1" x14ac:dyDescent="0.3">
      <c r="A4" s="4" t="s">
        <v>7</v>
      </c>
      <c r="B4" s="5" t="s">
        <v>5</v>
      </c>
      <c r="C4" s="5">
        <v>20</v>
      </c>
      <c r="D4" s="6">
        <v>2273805000</v>
      </c>
      <c r="E4" s="6">
        <f t="shared" si="0"/>
        <v>0</v>
      </c>
      <c r="F4" s="6">
        <v>2273805000</v>
      </c>
      <c r="G4" s="16">
        <f>+(F4-D4)/D4</f>
        <v>0</v>
      </c>
      <c r="H4" s="6">
        <v>1602091539.8499999</v>
      </c>
      <c r="I4" s="6">
        <f>+F4-H4</f>
        <v>671713460.1500001</v>
      </c>
      <c r="J4" s="8">
        <f>+H4/F4</f>
        <v>0.70458616277561181</v>
      </c>
    </row>
    <row r="5" spans="1:10" ht="15.75" thickBot="1" x14ac:dyDescent="0.3">
      <c r="A5" s="38" t="s">
        <v>8</v>
      </c>
      <c r="B5" s="39"/>
      <c r="C5" s="40"/>
      <c r="D5" s="7">
        <f t="shared" ref="D5:I5" si="1">SUM(D2:D4)</f>
        <v>7514661084</v>
      </c>
      <c r="E5" s="7">
        <f>+F5-D5</f>
        <v>616101863</v>
      </c>
      <c r="F5" s="7">
        <f t="shared" si="1"/>
        <v>8130762947</v>
      </c>
      <c r="G5" s="8">
        <f t="shared" si="1"/>
        <v>0.11778665998030469</v>
      </c>
      <c r="H5" s="7">
        <f t="shared" si="1"/>
        <v>7287437279.0699997</v>
      </c>
      <c r="I5" s="7">
        <f t="shared" si="1"/>
        <v>843325667.92999983</v>
      </c>
      <c r="J5" s="9">
        <f>+H5/F5</f>
        <v>0.89627963901700503</v>
      </c>
    </row>
    <row r="9" spans="1:10" x14ac:dyDescent="0.25">
      <c r="A9" s="20" t="s">
        <v>26</v>
      </c>
    </row>
  </sheetData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41B2-96A2-436E-A533-16CACB3FB1F8}">
  <dimension ref="A2:M11"/>
  <sheetViews>
    <sheetView workbookViewId="0">
      <selection activeCell="F15" sqref="F15"/>
    </sheetView>
  </sheetViews>
  <sheetFormatPr baseColWidth="10" defaultRowHeight="15" x14ac:dyDescent="0.25"/>
  <cols>
    <col min="1" max="1" width="21.42578125" customWidth="1"/>
    <col min="2" max="2" width="15.42578125" bestFit="1" customWidth="1"/>
    <col min="3" max="3" width="11.7109375" customWidth="1"/>
    <col min="4" max="4" width="16.7109375" customWidth="1"/>
    <col min="5" max="5" width="10.140625" customWidth="1"/>
    <col min="6" max="6" width="16.42578125" customWidth="1"/>
    <col min="7" max="7" width="11.85546875" customWidth="1"/>
    <col min="8" max="8" width="17.28515625" customWidth="1"/>
    <col min="9" max="9" width="11.7109375" customWidth="1"/>
    <col min="10" max="10" width="15.140625" customWidth="1"/>
    <col min="11" max="11" width="17.140625" customWidth="1"/>
    <col min="12" max="12" width="15.28515625" customWidth="1"/>
    <col min="13" max="13" width="18.28515625" bestFit="1" customWidth="1"/>
  </cols>
  <sheetData>
    <row r="2" spans="1:13" s="32" customFormat="1" ht="22.5" x14ac:dyDescent="0.25">
      <c r="A2" s="31" t="s">
        <v>38</v>
      </c>
      <c r="B2" s="31" t="s">
        <v>32</v>
      </c>
      <c r="C2" s="31" t="s">
        <v>15</v>
      </c>
      <c r="D2" s="31" t="s">
        <v>33</v>
      </c>
      <c r="E2" s="31" t="s">
        <v>15</v>
      </c>
      <c r="F2" s="31" t="s">
        <v>34</v>
      </c>
      <c r="G2" s="31" t="s">
        <v>31</v>
      </c>
      <c r="H2" s="31" t="s">
        <v>25</v>
      </c>
      <c r="I2" s="31" t="s">
        <v>15</v>
      </c>
      <c r="J2" s="31" t="s">
        <v>36</v>
      </c>
      <c r="K2" s="31" t="s">
        <v>37</v>
      </c>
    </row>
    <row r="3" spans="1:13" s="21" customFormat="1" ht="21" customHeight="1" x14ac:dyDescent="0.25">
      <c r="A3" s="23" t="s">
        <v>28</v>
      </c>
      <c r="B3" s="25">
        <v>3874496613</v>
      </c>
      <c r="C3" s="27">
        <f>+B3/$B$8</f>
        <v>0.66152030594390065</v>
      </c>
      <c r="D3" s="25">
        <v>0</v>
      </c>
      <c r="E3" s="27">
        <f>+D3/$D$8</f>
        <v>0</v>
      </c>
      <c r="F3" s="24">
        <f>SUM(B3:D3)</f>
        <v>3874496613.6615205</v>
      </c>
      <c r="G3" s="27">
        <f>+F3/$F$8</f>
        <v>0.47652313054023626</v>
      </c>
      <c r="H3" s="25">
        <v>3712387566</v>
      </c>
      <c r="I3" s="27">
        <f>+H3/$H$8</f>
        <v>0.50942291835049081</v>
      </c>
      <c r="J3" s="25">
        <f>+F3-H3</f>
        <v>162109047.66152048</v>
      </c>
      <c r="K3" s="27">
        <f>+H3/F3</f>
        <v>0.95815997177803125</v>
      </c>
    </row>
    <row r="4" spans="1:13" s="21" customFormat="1" ht="26.25" customHeight="1" x14ac:dyDescent="0.25">
      <c r="A4" s="22" t="s">
        <v>29</v>
      </c>
      <c r="B4" s="25">
        <v>554120000</v>
      </c>
      <c r="C4" s="27">
        <f t="shared" ref="C4:C7" si="0">+B4/$B$8</f>
        <v>9.4608840461937502E-2</v>
      </c>
      <c r="D4" s="25">
        <v>709465800</v>
      </c>
      <c r="E4" s="27">
        <f t="shared" ref="E4:E7" si="1">+D4/$D$8</f>
        <v>0.31201699354166257</v>
      </c>
      <c r="F4" s="24">
        <f t="shared" ref="F4:F7" si="2">SUM(B4:D4)</f>
        <v>1263585800.0946088</v>
      </c>
      <c r="G4" s="27">
        <f t="shared" ref="G4:G7" si="3">+F4/$F$8</f>
        <v>0.1554080235982559</v>
      </c>
      <c r="H4" s="25">
        <f>553268865+572738034.44</f>
        <v>1126006899.4400001</v>
      </c>
      <c r="I4" s="27">
        <f t="shared" ref="I4:I7" si="4">+H4/$H$8</f>
        <v>0.15451342582034511</v>
      </c>
      <c r="J4" s="25">
        <f t="shared" ref="J4:J7" si="5">+F4-H4</f>
        <v>137578900.65460873</v>
      </c>
      <c r="K4" s="27">
        <f t="shared" ref="K4:K7" si="6">+H4/F4</f>
        <v>0.89112025424446228</v>
      </c>
      <c r="M4" s="29"/>
    </row>
    <row r="5" spans="1:13" s="21" customFormat="1" ht="26.25" customHeight="1" x14ac:dyDescent="0.25">
      <c r="A5" s="22" t="s">
        <v>40</v>
      </c>
      <c r="B5" s="25">
        <v>1388811185</v>
      </c>
      <c r="C5" s="27">
        <f t="shared" si="0"/>
        <v>0.23712159069049912</v>
      </c>
      <c r="D5" s="25">
        <f>1041634193+325041600+65583000</f>
        <v>1432258793</v>
      </c>
      <c r="E5" s="27">
        <f t="shared" si="1"/>
        <v>0.6298951726291393</v>
      </c>
      <c r="F5" s="24">
        <f t="shared" si="2"/>
        <v>2821069978.2371216</v>
      </c>
      <c r="G5" s="27">
        <f t="shared" si="3"/>
        <v>0.34696251708224335</v>
      </c>
      <c r="H5" s="25">
        <f>1380159159.22+955248484.11+12557300</f>
        <v>2347964943.3299999</v>
      </c>
      <c r="I5" s="27">
        <f t="shared" si="4"/>
        <v>0.32219350279329467</v>
      </c>
      <c r="J5" s="25">
        <f t="shared" si="5"/>
        <v>473105034.90712166</v>
      </c>
      <c r="K5" s="27">
        <f t="shared" si="6"/>
        <v>0.83229588824210465</v>
      </c>
    </row>
    <row r="6" spans="1:13" s="21" customFormat="1" ht="20.25" customHeight="1" x14ac:dyDescent="0.25">
      <c r="A6" s="23" t="s">
        <v>30</v>
      </c>
      <c r="B6" s="25">
        <f>29333149</f>
        <v>29333149</v>
      </c>
      <c r="C6" s="27">
        <f t="shared" si="0"/>
        <v>5.0082567205429179E-3</v>
      </c>
      <c r="D6" s="25">
        <f>132080407</f>
        <v>132080407</v>
      </c>
      <c r="E6" s="27">
        <f t="shared" si="1"/>
        <v>5.8087833829198195E-2</v>
      </c>
      <c r="F6" s="24">
        <f t="shared" si="2"/>
        <v>161413556.00500825</v>
      </c>
      <c r="G6" s="27">
        <f t="shared" si="3"/>
        <v>1.9852202928227373E-2</v>
      </c>
      <c r="H6" s="25">
        <f>29333149+61547721.3</f>
        <v>90880870.299999997</v>
      </c>
      <c r="I6" s="27">
        <f t="shared" si="4"/>
        <v>1.2470895709938505E-2</v>
      </c>
      <c r="J6" s="25">
        <f t="shared" si="5"/>
        <v>70532685.705008253</v>
      </c>
      <c r="K6" s="27">
        <f t="shared" si="6"/>
        <v>0.56303121342039075</v>
      </c>
    </row>
    <row r="7" spans="1:13" s="21" customFormat="1" ht="20.25" customHeight="1" x14ac:dyDescent="0.25">
      <c r="A7" s="23" t="s">
        <v>39</v>
      </c>
      <c r="B7" s="25">
        <v>10197000</v>
      </c>
      <c r="C7" s="27">
        <f t="shared" si="0"/>
        <v>1.7410061831198598E-3</v>
      </c>
      <c r="D7" s="25">
        <v>0</v>
      </c>
      <c r="E7" s="27">
        <f t="shared" si="1"/>
        <v>0</v>
      </c>
      <c r="F7" s="24">
        <f t="shared" si="2"/>
        <v>10197000.001741007</v>
      </c>
      <c r="G7" s="33">
        <f t="shared" si="3"/>
        <v>1.254125851037049E-3</v>
      </c>
      <c r="H7" s="25">
        <v>10197000</v>
      </c>
      <c r="I7" s="27">
        <f t="shared" si="4"/>
        <v>1.3992573259308117E-3</v>
      </c>
      <c r="J7" s="25">
        <f t="shared" si="5"/>
        <v>1.7410069704055786E-3</v>
      </c>
      <c r="K7" s="27">
        <f t="shared" si="6"/>
        <v>0.9999999998292628</v>
      </c>
    </row>
    <row r="8" spans="1:13" s="37" customFormat="1" ht="23.25" customHeight="1" x14ac:dyDescent="0.25">
      <c r="A8" s="35" t="s">
        <v>35</v>
      </c>
      <c r="B8" s="26">
        <f>SUM(B3:B7)</f>
        <v>5856957947</v>
      </c>
      <c r="C8" s="34">
        <f>SUM(C3:C7)</f>
        <v>1</v>
      </c>
      <c r="D8" s="26">
        <f t="shared" ref="D8:F8" si="7">SUM(D3:D7)</f>
        <v>2273805000</v>
      </c>
      <c r="E8" s="36">
        <f t="shared" si="7"/>
        <v>1</v>
      </c>
      <c r="F8" s="26">
        <f t="shared" si="7"/>
        <v>8130762948.000001</v>
      </c>
      <c r="G8" s="28">
        <f>SUM(G3:G6)</f>
        <v>0.99874587414896299</v>
      </c>
      <c r="H8" s="26">
        <f>SUM(H3:H7)</f>
        <v>7287437279.0700006</v>
      </c>
      <c r="I8" s="34">
        <f>SUM(I3:I7)</f>
        <v>1</v>
      </c>
      <c r="J8" s="30">
        <f>SUM(J3:J7)</f>
        <v>843325668.93000019</v>
      </c>
      <c r="K8" s="36">
        <f>+H8/F8</f>
        <v>0.89627963890677187</v>
      </c>
    </row>
    <row r="9" spans="1:13" s="21" customFormat="1" x14ac:dyDescent="0.25"/>
    <row r="10" spans="1:13" s="21" customFormat="1" x14ac:dyDescent="0.25"/>
    <row r="11" spans="1:13" s="21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selection activeCell="G20" sqref="G20"/>
    </sheetView>
  </sheetViews>
  <sheetFormatPr baseColWidth="10" defaultRowHeight="15" x14ac:dyDescent="0.25"/>
  <cols>
    <col min="4" max="6" width="17.42578125" customWidth="1"/>
    <col min="7" max="7" width="11.42578125" customWidth="1"/>
    <col min="8" max="9" width="17.42578125" customWidth="1"/>
  </cols>
  <sheetData>
    <row r="1" spans="1:10" ht="23.25" thickBot="1" x14ac:dyDescent="0.3">
      <c r="A1" s="10" t="s">
        <v>0</v>
      </c>
      <c r="B1" s="11" t="s">
        <v>1</v>
      </c>
      <c r="C1" s="11" t="s">
        <v>2</v>
      </c>
      <c r="D1" s="12" t="s">
        <v>18</v>
      </c>
      <c r="E1" s="12" t="s">
        <v>24</v>
      </c>
      <c r="F1" s="18" t="s">
        <v>19</v>
      </c>
      <c r="G1" s="19" t="s">
        <v>22</v>
      </c>
      <c r="H1" s="18" t="s">
        <v>25</v>
      </c>
      <c r="I1" s="12" t="s">
        <v>21</v>
      </c>
      <c r="J1" s="12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1007567161</v>
      </c>
      <c r="E2" s="6">
        <f>+F2-D2</f>
        <v>2191205364</v>
      </c>
      <c r="F2" s="6">
        <v>3198772525</v>
      </c>
      <c r="G2" s="16"/>
      <c r="H2" s="6">
        <v>3198772525</v>
      </c>
      <c r="I2" s="6">
        <f>+H2-F2</f>
        <v>0</v>
      </c>
      <c r="J2" s="8">
        <f>+H2/F2</f>
        <v>1</v>
      </c>
    </row>
    <row r="3" spans="1:10" ht="15.75" thickBot="1" x14ac:dyDescent="0.3">
      <c r="A3" s="4" t="s">
        <v>4</v>
      </c>
      <c r="B3" s="5" t="s">
        <v>5</v>
      </c>
      <c r="C3" s="5">
        <v>11</v>
      </c>
      <c r="D3" s="6">
        <v>4000000000</v>
      </c>
      <c r="E3" s="6">
        <f>+F3-D3</f>
        <v>0</v>
      </c>
      <c r="F3" s="6">
        <v>4000000000</v>
      </c>
      <c r="G3" s="16"/>
      <c r="H3" s="6">
        <v>4000000000</v>
      </c>
      <c r="I3" s="6">
        <f>+H3-F3</f>
        <v>0</v>
      </c>
      <c r="J3" s="8">
        <f>+H3/F3</f>
        <v>1</v>
      </c>
    </row>
    <row r="4" spans="1:10" ht="15.75" thickBot="1" x14ac:dyDescent="0.3">
      <c r="A4" s="41" t="s">
        <v>9</v>
      </c>
      <c r="B4" s="42"/>
      <c r="C4" s="43"/>
      <c r="D4" s="7">
        <f>SUM(D2:D3)</f>
        <v>5007567161</v>
      </c>
      <c r="E4" s="7">
        <f>SUM(E2:E3)</f>
        <v>2191205364</v>
      </c>
      <c r="F4" s="7">
        <f>SUM(F2:F3)</f>
        <v>7198772525</v>
      </c>
      <c r="G4" s="8">
        <f>+(F4-D4)/D4</f>
        <v>0.43757882691331118</v>
      </c>
      <c r="H4" s="7">
        <f>SUM(H2:H3)</f>
        <v>7198772525</v>
      </c>
      <c r="I4" s="7">
        <f>SUM(I2:I3)</f>
        <v>0</v>
      </c>
      <c r="J4" s="17">
        <f>+H4/F4</f>
        <v>1</v>
      </c>
    </row>
    <row r="6" spans="1:10" x14ac:dyDescent="0.25">
      <c r="D6" s="13"/>
      <c r="F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2020</vt:lpstr>
      <vt:lpstr>EJECUCION FUNCIONAMIENTO 2020</vt:lpstr>
      <vt:lpstr>desa. FUNCIONAMIENTO 20</vt:lpstr>
      <vt:lpstr>EJECUCION INVERSION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Planeación</cp:lastModifiedBy>
  <dcterms:created xsi:type="dcterms:W3CDTF">2019-01-08T21:15:16Z</dcterms:created>
  <dcterms:modified xsi:type="dcterms:W3CDTF">2021-01-07T21:39:36Z</dcterms:modified>
</cp:coreProperties>
</file>